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20736" windowHeight="10068" activeTab="0"/>
  </bookViews>
  <sheets>
    <sheet name="Key Dates" sheetId="1" r:id="rId1"/>
    <sheet name="Budget Details" sheetId="2" r:id="rId2"/>
    <sheet name="Budget" sheetId="3" r:id="rId3"/>
  </sheets>
  <definedNames>
    <definedName name="_xlnm.Print_Area" localSheetId="2">'Budget'!$A$1:$S$26</definedName>
  </definedNames>
  <calcPr fullCalcOnLoad="1"/>
</workbook>
</file>

<file path=xl/sharedStrings.xml><?xml version="1.0" encoding="utf-8"?>
<sst xmlns="http://schemas.openxmlformats.org/spreadsheetml/2006/main" count="54" uniqueCount="46">
  <si>
    <t>Weeks to collect</t>
  </si>
  <si>
    <t>Transport</t>
  </si>
  <si>
    <t>Food</t>
  </si>
  <si>
    <t>Accommodation</t>
  </si>
  <si>
    <t>Other</t>
  </si>
  <si>
    <t>TOTAL</t>
  </si>
  <si>
    <t>Group Travel Costs</t>
  </si>
  <si>
    <t>COST CALCULATOR</t>
  </si>
  <si>
    <t>No. of men travelling</t>
  </si>
  <si>
    <t xml:space="preserve">Cost/week per man </t>
  </si>
  <si>
    <t>Amount/week per man</t>
  </si>
  <si>
    <t>Amount to collect per man</t>
  </si>
  <si>
    <t>Attendance fee per man*</t>
  </si>
  <si>
    <t>*Super Discount Group rate
See brochure for dates</t>
  </si>
  <si>
    <t xml:space="preserve">Date:  </t>
  </si>
  <si>
    <t xml:space="preserve">Week:  </t>
  </si>
  <si>
    <t>Dinner</t>
  </si>
  <si>
    <t>Breakfast</t>
  </si>
  <si>
    <t>Lunch</t>
  </si>
  <si>
    <t>Supper</t>
  </si>
  <si>
    <t>2nd Night</t>
  </si>
  <si>
    <t>Back from PK</t>
  </si>
  <si>
    <t>Total Fuel</t>
  </si>
  <si>
    <t>Total Accomodation</t>
  </si>
  <si>
    <t>Total Food</t>
  </si>
  <si>
    <t>$80/4=$20</t>
  </si>
  <si>
    <t>Super Discount</t>
  </si>
  <si>
    <t>Early Discount</t>
  </si>
  <si>
    <t>There are a number of things that need to be decided on.</t>
  </si>
  <si>
    <t>What times are we leaving and returning</t>
  </si>
  <si>
    <t>How many nights are we staying (Friday / Saturday nights), if any?</t>
  </si>
  <si>
    <t xml:space="preserve">If staying overnight, what are the options? - ie motel, church? </t>
  </si>
  <si>
    <t>Who can take vehicles? How many men need transport?</t>
  </si>
  <si>
    <t xml:space="preserve">Today's Date:  </t>
  </si>
  <si>
    <r>
      <t xml:space="preserve">Cost per person </t>
    </r>
    <r>
      <rPr>
        <sz val="11"/>
        <color theme="1"/>
        <rFont val="Calibri"/>
        <family val="2"/>
      </rPr>
      <t>- sample (put your own figures in)</t>
    </r>
  </si>
  <si>
    <t>Notes</t>
  </si>
  <si>
    <t>1st Night</t>
  </si>
  <si>
    <t>$15 koha</t>
  </si>
  <si>
    <t>Koha for fuel, Tolls and Tyres</t>
  </si>
  <si>
    <t>To PK</t>
  </si>
  <si>
    <t>4 men in a car, includes the driver, (return trip)</t>
  </si>
  <si>
    <t>400 km @ 15 km/litre @ $2.20/litre</t>
  </si>
  <si>
    <t>Total Cost Each Man</t>
  </si>
  <si>
    <t xml:space="preserve">           CHRISTCHURCH</t>
  </si>
  <si>
    <r>
      <t xml:space="preserve">Fundraising Collection for </t>
    </r>
    <r>
      <rPr>
        <b/>
        <i/>
        <sz val="22"/>
        <color indexed="8"/>
        <rFont val="Calibri"/>
        <family val="2"/>
      </rPr>
      <t>INFLUENCE</t>
    </r>
    <r>
      <rPr>
        <b/>
        <sz val="22"/>
        <color indexed="8"/>
        <rFont val="Calibri"/>
        <family val="2"/>
      </rPr>
      <t xml:space="preserve"> 2016</t>
    </r>
  </si>
  <si>
    <t>Event starts 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</si>
</sst>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4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b/>
      <sz val="22"/>
      <color indexed="10"/>
      <name val="Calibri"/>
      <family val="2"/>
    </font>
    <font>
      <b/>
      <i/>
      <sz val="11"/>
      <color indexed="8"/>
      <name val="Calibri"/>
      <family val="2"/>
    </font>
    <font>
      <i/>
      <sz val="12"/>
      <color indexed="8"/>
      <name val="Calibri"/>
      <family val="2"/>
    </font>
    <font>
      <b/>
      <sz val="10"/>
      <color indexed="10"/>
      <name val="Calibri"/>
      <family val="2"/>
    </font>
    <font>
      <b/>
      <sz val="14"/>
      <color indexed="9"/>
      <name val="Calibri"/>
      <family val="2"/>
    </font>
    <font>
      <b/>
      <sz val="22"/>
      <color indexed="18"/>
      <name val="Calibri"/>
      <family val="2"/>
    </font>
    <font>
      <b/>
      <sz val="22"/>
      <color indexed="17"/>
      <name val="Calibri"/>
      <family val="2"/>
    </font>
    <font>
      <sz val="16"/>
      <color indexed="8"/>
      <name val="Calibri"/>
      <family val="2"/>
    </font>
    <font>
      <b/>
      <sz val="28"/>
      <color indexed="9"/>
      <name val="Calibri"/>
      <family val="2"/>
    </font>
    <font>
      <sz val="9"/>
      <color indexed="8"/>
      <name val="Calibri"/>
      <family val="2"/>
    </font>
    <font>
      <b/>
      <sz val="22"/>
      <color indexed="8"/>
      <name val="Calibri"/>
      <family val="2"/>
    </font>
    <font>
      <b/>
      <i/>
      <sz val="22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sz val="22"/>
      <color theme="1"/>
      <name val="Calibri"/>
      <family val="2"/>
    </font>
    <font>
      <sz val="14"/>
      <color theme="1"/>
      <name val="Calibri"/>
      <family val="2"/>
    </font>
    <font>
      <b/>
      <sz val="22"/>
      <color rgb="FFFF0000"/>
      <name val="Calibri"/>
      <family val="2"/>
    </font>
    <font>
      <b/>
      <i/>
      <sz val="11"/>
      <color theme="1"/>
      <name val="Calibri"/>
      <family val="2"/>
    </font>
    <font>
      <i/>
      <sz val="12"/>
      <color theme="1"/>
      <name val="Calibri"/>
      <family val="2"/>
    </font>
    <font>
      <b/>
      <sz val="10"/>
      <color rgb="FFFF0000"/>
      <name val="Calibri"/>
      <family val="2"/>
    </font>
    <font>
      <b/>
      <sz val="14"/>
      <color theme="0"/>
      <name val="Calibri"/>
      <family val="2"/>
    </font>
    <font>
      <b/>
      <sz val="22"/>
      <color theme="3" tint="-0.24997000396251678"/>
      <name val="Calibri"/>
      <family val="2"/>
    </font>
    <font>
      <b/>
      <sz val="22"/>
      <color rgb="FF006600"/>
      <name val="Calibri"/>
      <family val="2"/>
    </font>
    <font>
      <sz val="16"/>
      <color theme="1"/>
      <name val="Calibri"/>
      <family val="2"/>
    </font>
    <font>
      <b/>
      <sz val="28"/>
      <color theme="0"/>
      <name val="Calibri"/>
      <family val="2"/>
    </font>
    <font>
      <sz val="9"/>
      <color theme="1"/>
      <name val="Calibri"/>
      <family val="2"/>
    </font>
    <font>
      <b/>
      <sz val="2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7" fillId="0" borderId="10" xfId="0" applyFont="1" applyBorder="1" applyAlignment="1">
      <alignment horizontal="right" vertical="center"/>
    </xf>
    <xf numFmtId="0" fontId="58" fillId="33" borderId="11" xfId="0" applyFont="1" applyFill="1" applyBorder="1" applyAlignment="1">
      <alignment vertical="center"/>
    </xf>
    <xf numFmtId="0" fontId="58" fillId="33" borderId="10" xfId="0" applyFont="1" applyFill="1" applyBorder="1" applyAlignment="1">
      <alignment vertical="center"/>
    </xf>
    <xf numFmtId="6" fontId="58" fillId="33" borderId="10" xfId="0" applyNumberFormat="1" applyFont="1" applyFill="1" applyBorder="1" applyAlignment="1">
      <alignment vertical="center"/>
    </xf>
    <xf numFmtId="0" fontId="22" fillId="33" borderId="10" xfId="0" applyFont="1" applyFill="1" applyBorder="1" applyAlignment="1">
      <alignment vertical="center"/>
    </xf>
    <xf numFmtId="8" fontId="59" fillId="33" borderId="10" xfId="0" applyNumberFormat="1" applyFont="1" applyFill="1" applyBorder="1" applyAlignment="1">
      <alignment vertical="center"/>
    </xf>
    <xf numFmtId="6" fontId="59" fillId="33" borderId="10" xfId="0" applyNumberFormat="1" applyFont="1" applyFill="1" applyBorder="1" applyAlignment="1">
      <alignment vertical="center"/>
    </xf>
    <xf numFmtId="0" fontId="60" fillId="19" borderId="11" xfId="0" applyFont="1" applyFill="1" applyBorder="1" applyAlignment="1">
      <alignment vertical="center"/>
    </xf>
    <xf numFmtId="0" fontId="58" fillId="19" borderId="10" xfId="0" applyFont="1" applyFill="1" applyBorder="1" applyAlignment="1">
      <alignment vertical="center"/>
    </xf>
    <xf numFmtId="5" fontId="0" fillId="0" borderId="0" xfId="44" applyNumberFormat="1" applyFont="1" applyAlignment="1">
      <alignment horizontal="left"/>
    </xf>
    <xf numFmtId="14" fontId="0" fillId="0" borderId="0" xfId="0" applyNumberFormat="1" applyAlignment="1">
      <alignment horizontal="center"/>
    </xf>
    <xf numFmtId="14" fontId="0" fillId="34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8" fontId="0" fillId="0" borderId="0" xfId="0" applyNumberFormat="1" applyAlignment="1">
      <alignment/>
    </xf>
    <xf numFmtId="1" fontId="63" fillId="0" borderId="0" xfId="0" applyNumberFormat="1" applyFont="1" applyAlignment="1">
      <alignment horizontal="center"/>
    </xf>
    <xf numFmtId="5" fontId="64" fillId="0" borderId="0" xfId="44" applyNumberFormat="1" applyFont="1" applyAlignment="1">
      <alignment horizontal="center"/>
    </xf>
    <xf numFmtId="0" fontId="0" fillId="0" borderId="0" xfId="0" applyAlignment="1">
      <alignment vertical="center"/>
    </xf>
    <xf numFmtId="0" fontId="65" fillId="0" borderId="0" xfId="0" applyFont="1" applyAlignment="1">
      <alignment/>
    </xf>
    <xf numFmtId="8" fontId="66" fillId="19" borderId="10" xfId="0" applyNumberFormat="1" applyFont="1" applyFill="1" applyBorder="1" applyAlignment="1">
      <alignment vertical="center"/>
    </xf>
    <xf numFmtId="0" fontId="67" fillId="35" borderId="0" xfId="0" applyFont="1" applyFill="1" applyAlignment="1">
      <alignment horizontal="right" vertical="center"/>
    </xf>
    <xf numFmtId="14" fontId="67" fillId="35" borderId="0" xfId="0" applyNumberFormat="1" applyFont="1" applyFill="1" applyAlignment="1">
      <alignment horizontal="center" vertical="center"/>
    </xf>
    <xf numFmtId="1" fontId="68" fillId="0" borderId="0" xfId="0" applyNumberFormat="1" applyFont="1" applyAlignment="1">
      <alignment horizontal="center"/>
    </xf>
    <xf numFmtId="1" fontId="69" fillId="0" borderId="0" xfId="0" applyNumberFormat="1" applyFont="1" applyAlignment="1">
      <alignment horizontal="center"/>
    </xf>
    <xf numFmtId="0" fontId="70" fillId="0" borderId="0" xfId="0" applyFont="1" applyAlignment="1">
      <alignment vertical="top"/>
    </xf>
    <xf numFmtId="44" fontId="0" fillId="0" borderId="0" xfId="44" applyFont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4" fontId="0" fillId="0" borderId="10" xfId="44" applyFont="1" applyBorder="1" applyAlignment="1">
      <alignment vertical="center"/>
    </xf>
    <xf numFmtId="44" fontId="0" fillId="34" borderId="0" xfId="44" applyFont="1" applyFill="1" applyAlignment="1">
      <alignment vertical="center"/>
    </xf>
    <xf numFmtId="4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44" fontId="0" fillId="0" borderId="0" xfId="44" applyFont="1" applyAlignment="1">
      <alignment horizontal="left" vertical="center"/>
    </xf>
    <xf numFmtId="0" fontId="56" fillId="0" borderId="0" xfId="0" applyFont="1" applyAlignment="1">
      <alignment horizontal="right" vertical="center"/>
    </xf>
    <xf numFmtId="44" fontId="56" fillId="34" borderId="12" xfId="44" applyFont="1" applyFill="1" applyBorder="1" applyAlignment="1">
      <alignment vertical="center"/>
    </xf>
    <xf numFmtId="0" fontId="0" fillId="35" borderId="10" xfId="0" applyFill="1" applyBorder="1" applyAlignment="1">
      <alignment/>
    </xf>
    <xf numFmtId="0" fontId="71" fillId="35" borderId="0" xfId="0" applyFont="1" applyFill="1" applyAlignment="1">
      <alignment horizontal="right" vertical="center"/>
    </xf>
    <xf numFmtId="0" fontId="0" fillId="36" borderId="13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67" fillId="37" borderId="14" xfId="0" applyFont="1" applyFill="1" applyBorder="1" applyAlignment="1">
      <alignment horizontal="center" vertical="center"/>
    </xf>
    <xf numFmtId="0" fontId="67" fillId="37" borderId="11" xfId="0" applyFont="1" applyFill="1" applyBorder="1" applyAlignment="1">
      <alignment horizontal="center" vertical="center"/>
    </xf>
    <xf numFmtId="0" fontId="72" fillId="0" borderId="15" xfId="0" applyFont="1" applyBorder="1" applyAlignment="1">
      <alignment horizontal="right" wrapText="1"/>
    </xf>
    <xf numFmtId="0" fontId="60" fillId="33" borderId="14" xfId="0" applyFont="1" applyFill="1" applyBorder="1" applyAlignment="1">
      <alignment vertical="center"/>
    </xf>
    <xf numFmtId="0" fontId="60" fillId="33" borderId="11" xfId="0" applyFont="1" applyFill="1" applyBorder="1" applyAlignment="1">
      <alignment vertical="center"/>
    </xf>
    <xf numFmtId="0" fontId="73" fillId="36" borderId="13" xfId="0" applyFont="1" applyFill="1" applyBorder="1" applyAlignment="1">
      <alignment horizontal="center" vertical="center"/>
    </xf>
    <xf numFmtId="0" fontId="73" fillId="36" borderId="14" xfId="0" applyFont="1" applyFill="1" applyBorder="1" applyAlignment="1">
      <alignment horizontal="center" vertical="center"/>
    </xf>
    <xf numFmtId="0" fontId="73" fillId="36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1162050</xdr:colOff>
      <xdr:row>0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0841" t="23754" r="14204" b="24775"/>
        <a:stretch>
          <a:fillRect/>
        </a:stretch>
      </xdr:blipFill>
      <xdr:spPr>
        <a:xfrm>
          <a:off x="9525" y="0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1409700</xdr:colOff>
      <xdr:row>0</xdr:row>
      <xdr:rowOff>495300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-3700" t="23754" r="-897" b="24775"/>
        <a:stretch>
          <a:fillRect/>
        </a:stretch>
      </xdr:blipFill>
      <xdr:spPr>
        <a:xfrm>
          <a:off x="28575" y="9525"/>
          <a:ext cx="1381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39.7109375" style="0" customWidth="1"/>
    <col min="2" max="2" width="16.8515625" style="15" customWidth="1"/>
    <col min="3" max="3" width="22.421875" style="0" customWidth="1"/>
    <col min="4" max="4" width="13.7109375" style="0" bestFit="1" customWidth="1"/>
    <col min="11" max="11" width="14.8515625" style="0" customWidth="1"/>
  </cols>
  <sheetData>
    <row r="1" spans="1:4" ht="56.25" customHeight="1">
      <c r="A1" s="42" t="s">
        <v>43</v>
      </c>
      <c r="B1" s="42"/>
      <c r="C1" s="26" t="s">
        <v>33</v>
      </c>
      <c r="D1" s="27">
        <f ca="1">NOW()</f>
        <v>42447.548566087964</v>
      </c>
    </row>
    <row r="2" spans="1:3" ht="28.5">
      <c r="A2" s="18"/>
      <c r="B2" s="21" t="str">
        <f>IF($D$1&gt;B3,"Closed",IF(ROUNDDOWN((B3-$D$1)/7,0)&lt;1,ROUNDDOWN((B3-$D$1),0)&amp;" days before "&amp;A3&amp;" runs out",ROUNDDOWN((B3-$D$1)/7,0)&amp;" weeks before "&amp;A3&amp;" runs out"))</f>
        <v>14 weeks before Super Discount runs out</v>
      </c>
      <c r="C2" s="19"/>
    </row>
    <row r="3" spans="1:3" ht="14.25">
      <c r="A3" s="17" t="s">
        <v>26</v>
      </c>
      <c r="B3" s="16">
        <v>42548</v>
      </c>
      <c r="C3" s="22">
        <v>69</v>
      </c>
    </row>
    <row r="4" spans="1:3" ht="14.25">
      <c r="A4" s="17"/>
      <c r="B4" s="17"/>
      <c r="C4" s="22"/>
    </row>
    <row r="5" ht="28.5">
      <c r="B5" s="28" t="str">
        <f>IF($D$1&gt;B6,"Closed",IF(ROUNDDOWN((B6-$D$1)/7,0)&lt;1,ROUNDDOWN((B6-$D$1),0)&amp;" days before "&amp;A6&amp;" runs out",ROUNDDOWN((B6-$D$1)/7,0)&amp;" weeks before "&amp;A6&amp;" runs out"))</f>
        <v>19 weeks before Early Discount runs out</v>
      </c>
    </row>
    <row r="6" spans="1:3" ht="14.25">
      <c r="A6" s="17" t="s">
        <v>27</v>
      </c>
      <c r="B6" s="16">
        <v>42583</v>
      </c>
      <c r="C6" s="22">
        <v>79</v>
      </c>
    </row>
    <row r="7" ht="14.25">
      <c r="C7" s="14"/>
    </row>
    <row r="8" ht="28.5">
      <c r="B8" s="29" t="str">
        <f>IF($D$1&gt;B9,"Closed",IF(ROUNDDOWN((B9-$D$1)/7,0)&lt;1,ROUNDDOWN((B9-$D$1),0)&amp;" days to Pure Power",ROUNDDOWN((B9-$D$1)/7,0)&amp;" weeks to INFLUENCE Event!"))</f>
        <v>21 weeks to INFLUENCE Event!</v>
      </c>
    </row>
    <row r="9" spans="1:3" ht="14.25">
      <c r="A9" s="17" t="s">
        <v>45</v>
      </c>
      <c r="B9" s="16">
        <v>42601</v>
      </c>
      <c r="C9" s="22">
        <v>89</v>
      </c>
    </row>
    <row r="12" ht="15">
      <c r="A12" s="24" t="s">
        <v>28</v>
      </c>
    </row>
    <row r="13" ht="15">
      <c r="A13" s="24"/>
    </row>
    <row r="14" ht="14.25">
      <c r="A14" t="s">
        <v>29</v>
      </c>
    </row>
    <row r="15" ht="14.25">
      <c r="A15" t="s">
        <v>30</v>
      </c>
    </row>
    <row r="16" ht="14.25">
      <c r="A16" t="s">
        <v>31</v>
      </c>
    </row>
    <row r="17" ht="14.25">
      <c r="A17" t="s">
        <v>32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6">
      <selection activeCell="A3" sqref="A3"/>
    </sheetView>
  </sheetViews>
  <sheetFormatPr defaultColWidth="9.140625" defaultRowHeight="15"/>
  <cols>
    <col min="1" max="1" width="10.7109375" style="23" bestFit="1" customWidth="1"/>
    <col min="2" max="2" width="17.7109375" style="23" customWidth="1"/>
    <col min="3" max="3" width="11.140625" style="31" customWidth="1"/>
    <col min="4" max="4" width="3.8515625" style="23" customWidth="1"/>
    <col min="5" max="16384" width="8.8515625" style="23" customWidth="1"/>
  </cols>
  <sheetData>
    <row r="1" ht="26.25" customHeight="1">
      <c r="A1" s="30" t="s">
        <v>34</v>
      </c>
    </row>
    <row r="2" spans="1:5" ht="16.5" customHeight="1">
      <c r="A2" s="43" t="s">
        <v>2</v>
      </c>
      <c r="B2" s="44"/>
      <c r="C2" s="45"/>
      <c r="E2" s="23" t="s">
        <v>35</v>
      </c>
    </row>
    <row r="3" spans="1:3" ht="16.5" customHeight="1">
      <c r="A3" s="32">
        <f>'Key Dates'!B9</f>
        <v>42601</v>
      </c>
      <c r="B3" s="33" t="s">
        <v>16</v>
      </c>
      <c r="C3" s="34">
        <v>7.5</v>
      </c>
    </row>
    <row r="4" spans="1:3" ht="16.5" customHeight="1">
      <c r="A4" s="33"/>
      <c r="B4" s="33" t="s">
        <v>19</v>
      </c>
      <c r="C4" s="34">
        <v>7.5</v>
      </c>
    </row>
    <row r="5" spans="1:3" ht="16.5" customHeight="1">
      <c r="A5" s="32">
        <f>A3+1</f>
        <v>42602</v>
      </c>
      <c r="B5" s="33" t="s">
        <v>17</v>
      </c>
      <c r="C5" s="34">
        <v>7.5</v>
      </c>
    </row>
    <row r="6" spans="1:3" ht="16.5" customHeight="1">
      <c r="A6" s="33"/>
      <c r="B6" s="33" t="s">
        <v>18</v>
      </c>
      <c r="C6" s="34">
        <v>7.5</v>
      </c>
    </row>
    <row r="7" spans="1:3" ht="16.5" customHeight="1">
      <c r="A7" s="33"/>
      <c r="B7" s="33" t="s">
        <v>16</v>
      </c>
      <c r="C7" s="34">
        <v>7.5</v>
      </c>
    </row>
    <row r="8" spans="1:3" ht="16.5" customHeight="1">
      <c r="A8" s="33"/>
      <c r="B8" s="33" t="s">
        <v>19</v>
      </c>
      <c r="C8" s="34">
        <v>7.5</v>
      </c>
    </row>
    <row r="9" spans="1:3" ht="16.5" customHeight="1">
      <c r="A9" s="32">
        <f>A5+1</f>
        <v>42603</v>
      </c>
      <c r="B9" s="33" t="s">
        <v>17</v>
      </c>
      <c r="C9" s="34">
        <v>7.5</v>
      </c>
    </row>
    <row r="10" ht="16.5" customHeight="1"/>
    <row r="11" spans="2:4" ht="16.5" customHeight="1">
      <c r="B11" s="23" t="s">
        <v>24</v>
      </c>
      <c r="C11" s="35">
        <f>SUM(C3:C10)</f>
        <v>52.5</v>
      </c>
      <c r="D11" s="36"/>
    </row>
    <row r="12" ht="16.5" customHeight="1"/>
    <row r="13" ht="16.5" customHeight="1"/>
    <row r="14" spans="1:3" ht="16.5" customHeight="1">
      <c r="A14" s="43" t="s">
        <v>3</v>
      </c>
      <c r="B14" s="44"/>
      <c r="C14" s="45"/>
    </row>
    <row r="15" spans="1:5" ht="16.5" customHeight="1">
      <c r="A15" s="32">
        <f>'Key Dates'!B9</f>
        <v>42601</v>
      </c>
      <c r="B15" s="33" t="s">
        <v>36</v>
      </c>
      <c r="C15" s="34">
        <v>15</v>
      </c>
      <c r="E15" s="23" t="s">
        <v>37</v>
      </c>
    </row>
    <row r="16" spans="1:3" ht="16.5" customHeight="1">
      <c r="A16" s="32">
        <f>A15+1</f>
        <v>42602</v>
      </c>
      <c r="B16" s="33" t="s">
        <v>20</v>
      </c>
      <c r="C16" s="34">
        <v>15</v>
      </c>
    </row>
    <row r="17" ht="16.5" customHeight="1"/>
    <row r="18" spans="2:3" ht="16.5" customHeight="1">
      <c r="B18" s="37" t="s">
        <v>23</v>
      </c>
      <c r="C18" s="35">
        <f>SUM(C15:C17)</f>
        <v>30</v>
      </c>
    </row>
    <row r="19" ht="16.5" customHeight="1"/>
    <row r="20" ht="16.5" customHeight="1"/>
    <row r="21" spans="1:3" ht="16.5" customHeight="1">
      <c r="A21" s="43" t="s">
        <v>38</v>
      </c>
      <c r="B21" s="44"/>
      <c r="C21" s="45"/>
    </row>
    <row r="22" spans="1:5" ht="16.5" customHeight="1">
      <c r="A22" s="32">
        <f>A15</f>
        <v>42601</v>
      </c>
      <c r="B22" s="33" t="s">
        <v>39</v>
      </c>
      <c r="C22" s="34" t="s">
        <v>25</v>
      </c>
      <c r="E22" s="23" t="s">
        <v>40</v>
      </c>
    </row>
    <row r="23" spans="1:6" ht="16.5" customHeight="1">
      <c r="A23" s="32">
        <f>A16</f>
        <v>42602</v>
      </c>
      <c r="B23" s="33" t="s">
        <v>21</v>
      </c>
      <c r="C23" s="34"/>
      <c r="E23" s="38">
        <f>(400/15)*2.2</f>
        <v>58.66666666666667</v>
      </c>
      <c r="F23" s="23" t="s">
        <v>41</v>
      </c>
    </row>
    <row r="24" ht="16.5" customHeight="1"/>
    <row r="25" spans="2:3" ht="16.5" customHeight="1">
      <c r="B25" s="23" t="s">
        <v>22</v>
      </c>
      <c r="C25" s="35">
        <v>20</v>
      </c>
    </row>
    <row r="26" ht="16.5" customHeight="1"/>
    <row r="27" spans="2:3" ht="16.5" customHeight="1" thickBot="1">
      <c r="B27" s="39" t="s">
        <v>42</v>
      </c>
      <c r="C27" s="40">
        <f>C25+C18+C11</f>
        <v>102.5</v>
      </c>
    </row>
    <row r="28" ht="15" thickTop="1"/>
  </sheetData>
  <sheetProtection/>
  <mergeCells count="3">
    <mergeCell ref="A2:C2"/>
    <mergeCell ref="A14:C14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K5" sqref="K5"/>
    </sheetView>
  </sheetViews>
  <sheetFormatPr defaultColWidth="9.140625" defaultRowHeight="15"/>
  <cols>
    <col min="1" max="1" width="22.421875" style="0" customWidth="1"/>
    <col min="2" max="16" width="6.28125" style="0" customWidth="1"/>
    <col min="17" max="17" width="22.140625" style="0" bestFit="1" customWidth="1"/>
    <col min="18" max="18" width="8.8515625" style="0" hidden="1" customWidth="1"/>
    <col min="19" max="19" width="6.57421875" style="0" bestFit="1" customWidth="1"/>
    <col min="20" max="20" width="11.00390625" style="0" customWidth="1"/>
  </cols>
  <sheetData>
    <row r="1" spans="1:19" ht="40.5" customHeight="1">
      <c r="A1" s="41"/>
      <c r="B1" s="51" t="s">
        <v>44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  <c r="Q1" s="48" t="s">
        <v>13</v>
      </c>
      <c r="R1" s="48"/>
      <c r="S1" s="48"/>
    </row>
    <row r="2" spans="1:19" ht="21" customHeight="1">
      <c r="A2" s="5" t="s">
        <v>15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46" t="s">
        <v>7</v>
      </c>
      <c r="R2" s="46"/>
      <c r="S2" s="47"/>
    </row>
    <row r="3" spans="1:19" ht="21" customHeight="1">
      <c r="A3" s="5" t="s">
        <v>14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" t="s">
        <v>12</v>
      </c>
      <c r="R3" s="7"/>
      <c r="S3" s="8">
        <v>69</v>
      </c>
    </row>
    <row r="4" spans="1:19" ht="2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" t="s">
        <v>0</v>
      </c>
      <c r="R4" s="7"/>
      <c r="S4" s="9">
        <v>15</v>
      </c>
    </row>
    <row r="5" spans="1:20" ht="2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6" t="s">
        <v>10</v>
      </c>
      <c r="R5" s="7"/>
      <c r="S5" s="10">
        <f>S3/S4</f>
        <v>4.6</v>
      </c>
      <c r="T5" s="20">
        <f>S4*S5</f>
        <v>69</v>
      </c>
    </row>
    <row r="6" spans="1:19" ht="2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49" t="s">
        <v>6</v>
      </c>
      <c r="R6" s="49"/>
      <c r="S6" s="50"/>
    </row>
    <row r="7" spans="1:20" ht="2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6" t="s">
        <v>1</v>
      </c>
      <c r="R7" s="7"/>
      <c r="S7" s="11">
        <f>S14*'Budget Details'!C25</f>
        <v>200</v>
      </c>
      <c r="T7" s="23" t="str">
        <f>" "&amp;ROUNDUP(S7/(20*4),0)&amp;"  Vehicles Required"</f>
        <v> 3  Vehicles Required</v>
      </c>
    </row>
    <row r="8" spans="1:19" ht="2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" t="s">
        <v>2</v>
      </c>
      <c r="R8" s="7"/>
      <c r="S8" s="11">
        <f>'Budget Details'!C11*Budget!S14</f>
        <v>525</v>
      </c>
    </row>
    <row r="9" spans="1:19" ht="21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6" t="s">
        <v>3</v>
      </c>
      <c r="R9" s="7"/>
      <c r="S9" s="11">
        <f>S14*'Budget Details'!C18</f>
        <v>300</v>
      </c>
    </row>
    <row r="10" spans="1:19" ht="2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6" t="s">
        <v>4</v>
      </c>
      <c r="R10" s="7"/>
      <c r="S10" s="8">
        <v>0</v>
      </c>
    </row>
    <row r="11" spans="1:19" ht="2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6" t="s">
        <v>4</v>
      </c>
      <c r="R11" s="7"/>
      <c r="S11" s="8">
        <v>0</v>
      </c>
    </row>
    <row r="12" spans="1:19" ht="2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6"/>
      <c r="R12" s="7"/>
      <c r="S12" s="7"/>
    </row>
    <row r="13" spans="1:20" ht="21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6" t="s">
        <v>5</v>
      </c>
      <c r="R13" s="7"/>
      <c r="S13" s="11">
        <f>SUM(S7:S12)</f>
        <v>1025</v>
      </c>
      <c r="T13" s="20"/>
    </row>
    <row r="14" spans="1:19" ht="21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6" t="s">
        <v>8</v>
      </c>
      <c r="R14" s="7"/>
      <c r="S14" s="7">
        <v>10</v>
      </c>
    </row>
    <row r="15" spans="1:19" ht="2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6" t="s">
        <v>11</v>
      </c>
      <c r="R15" s="7"/>
      <c r="S15" s="8">
        <f>S13/S14</f>
        <v>102.5</v>
      </c>
    </row>
    <row r="16" spans="1:19" ht="2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6" t="s">
        <v>0</v>
      </c>
      <c r="R16" s="7"/>
      <c r="S16" s="7">
        <v>15</v>
      </c>
    </row>
    <row r="17" spans="1:20" ht="2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6" t="s">
        <v>10</v>
      </c>
      <c r="R17" s="7"/>
      <c r="S17" s="10">
        <f>S15/S16</f>
        <v>6.833333333333333</v>
      </c>
      <c r="T17" s="20">
        <f>S16*S17</f>
        <v>102.5</v>
      </c>
    </row>
    <row r="18" spans="1:19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6"/>
      <c r="R18" s="7"/>
      <c r="S18" s="7"/>
    </row>
    <row r="19" spans="1:19" ht="2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2" t="s">
        <v>9</v>
      </c>
      <c r="R19" s="13"/>
      <c r="S19" s="25">
        <f>S5+S17</f>
        <v>11.433333333333334</v>
      </c>
    </row>
    <row r="20" spans="1:19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4"/>
      <c r="R20" s="4"/>
      <c r="S20" s="4"/>
    </row>
    <row r="21" spans="1:16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sheetProtection/>
  <mergeCells count="4">
    <mergeCell ref="Q2:S2"/>
    <mergeCell ref="Q1:S1"/>
    <mergeCell ref="Q6:S6"/>
    <mergeCell ref="B1:P1"/>
  </mergeCells>
  <printOptions horizontalCentered="1" verticalCentered="1"/>
  <pageMargins left="0.03937007874015748" right="0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Tanya</cp:lastModifiedBy>
  <cp:lastPrinted>2014-11-09T21:10:54Z</cp:lastPrinted>
  <dcterms:created xsi:type="dcterms:W3CDTF">2013-11-14T03:05:21Z</dcterms:created>
  <dcterms:modified xsi:type="dcterms:W3CDTF">2016-03-18T00:10:08Z</dcterms:modified>
  <cp:category/>
  <cp:version/>
  <cp:contentType/>
  <cp:contentStatus/>
</cp:coreProperties>
</file>